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user/Desktop/CALCULADORAS/"/>
    </mc:Choice>
  </mc:AlternateContent>
  <xr:revisionPtr revIDLastSave="0" documentId="13_ncr:1_{ECF72950-19F1-FE4E-8D63-DE84494AA12E}" xr6:coauthVersionLast="47" xr6:coauthVersionMax="47" xr10:uidLastSave="{00000000-0000-0000-0000-000000000000}"/>
  <bookViews>
    <workbookView xWindow="0" yWindow="500" windowWidth="28800" windowHeight="17500" xr2:uid="{5CD9FF15-747F-5540-8E9A-9B2D4B2D60B4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AO3" i="1" l="1"/>
  <c r="AO4" i="1"/>
  <c r="AO5" i="1" l="1"/>
  <c r="AY7" i="1" l="1"/>
  <c r="BA7" i="1" s="1"/>
  <c r="H26" i="1" s="1"/>
  <c r="AX7" i="1"/>
  <c r="AY5" i="1"/>
  <c r="BA5" i="1" s="1"/>
  <c r="H24" i="1" s="1"/>
  <c r="AX6" i="1"/>
  <c r="AY6" i="1"/>
  <c r="BA6" i="1" s="1"/>
  <c r="H25" i="1" s="1"/>
  <c r="AX5" i="1"/>
  <c r="AS6" i="1"/>
  <c r="AU6" i="1" s="1"/>
  <c r="AR5" i="1"/>
  <c r="AR7" i="1"/>
  <c r="AS7" i="1"/>
  <c r="AU7" i="1" s="1"/>
  <c r="AR6" i="1"/>
  <c r="AS5" i="1"/>
  <c r="AU5" i="1" s="1"/>
  <c r="AT5" i="1" l="1"/>
  <c r="AV5" i="1"/>
  <c r="AW5" i="1" s="1"/>
  <c r="BB5" i="1"/>
  <c r="BC5" i="1" s="1"/>
  <c r="I24" i="1" s="1"/>
  <c r="AZ5" i="1"/>
  <c r="G24" i="1" s="1"/>
  <c r="BB6" i="1"/>
  <c r="BC6" i="1" s="1"/>
  <c r="I25" i="1" s="1"/>
  <c r="AZ6" i="1"/>
  <c r="G25" i="1" s="1"/>
  <c r="BB7" i="1"/>
  <c r="BC7" i="1" s="1"/>
  <c r="I26" i="1" s="1"/>
  <c r="AZ7" i="1"/>
  <c r="G26" i="1" s="1"/>
  <c r="AT6" i="1"/>
  <c r="AV6" i="1"/>
  <c r="AW6" i="1" s="1"/>
  <c r="AT7" i="1"/>
  <c r="AV7" i="1"/>
  <c r="AW7" i="1" s="1"/>
</calcChain>
</file>

<file path=xl/sharedStrings.xml><?xml version="1.0" encoding="utf-8"?>
<sst xmlns="http://schemas.openxmlformats.org/spreadsheetml/2006/main" count="64" uniqueCount="41">
  <si>
    <t>sex</t>
  </si>
  <si>
    <t>Nombre:</t>
  </si>
  <si>
    <t>Fecha del Estudio:</t>
  </si>
  <si>
    <t>Fecha de Nacimiento:</t>
  </si>
  <si>
    <t>Identificador:</t>
  </si>
  <si>
    <t>Edad:</t>
  </si>
  <si>
    <t>Médico que refiere:</t>
  </si>
  <si>
    <t>Pred</t>
  </si>
  <si>
    <t>LIN</t>
  </si>
  <si>
    <t>RMSE</t>
  </si>
  <si>
    <t xml:space="preserve">Peso (kg): </t>
  </si>
  <si>
    <t>Talla (cm):</t>
  </si>
  <si>
    <t>Sexo :</t>
  </si>
  <si>
    <t>Documento creado por el Instituto de Desarrollo e Innovación en Fisiología Respiratoria</t>
  </si>
  <si>
    <t>Variable</t>
  </si>
  <si>
    <t>Ln (PEFm)</t>
  </si>
  <si>
    <t>Mean</t>
  </si>
  <si>
    <t>LLN</t>
  </si>
  <si>
    <t>Ln(PEFs)</t>
  </si>
  <si>
    <t>Ln (PIFs)</t>
  </si>
  <si>
    <t>Peso (kg)</t>
  </si>
  <si>
    <t>Talla (cm)</t>
  </si>
  <si>
    <t>Edad (años)</t>
  </si>
  <si>
    <r>
      <t>Edad</t>
    </r>
    <r>
      <rPr>
        <b/>
        <sz val="14"/>
        <color theme="1"/>
        <rFont val="Calibri (Cuerpo)"/>
      </rPr>
      <t>2</t>
    </r>
    <r>
      <rPr>
        <b/>
        <sz val="18"/>
        <color theme="1"/>
        <rFont val="Calibri"/>
        <family val="2"/>
        <scheme val="minor"/>
      </rPr>
      <t>(años)</t>
    </r>
  </si>
  <si>
    <t>Constante</t>
  </si>
  <si>
    <t>Mejor</t>
  </si>
  <si>
    <t>Ln</t>
  </si>
  <si>
    <t>EXP</t>
  </si>
  <si>
    <t>PEFm</t>
  </si>
  <si>
    <t>Masculino</t>
  </si>
  <si>
    <t>Femenino</t>
  </si>
  <si>
    <t>PEFs</t>
  </si>
  <si>
    <t>PIFs</t>
  </si>
  <si>
    <t>Exp</t>
  </si>
  <si>
    <t>Ecuación de referencia: Gochicoa et al. (2022)</t>
  </si>
  <si>
    <t>LSN</t>
  </si>
  <si>
    <t>Flujo Espiratorio Pico (mécanico, espirometría) Flujo Insipiratorio Pico (espirometría)</t>
  </si>
  <si>
    <t>PEF Mécanica (L/m)</t>
  </si>
  <si>
    <t>PEF (Espiro)(L/s)</t>
  </si>
  <si>
    <t>PIF (Espiro)(L/s)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</si>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</sst>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0.00000"/>
    <numFmt numFmtId="166" formatCode="0.0000"/>
    <numFmt numFmtId="167" formatCode="[$-80A]d&quot; de &quot;mmmm&quot; de &quot;yyyy;@"/>
    <numFmt numFmtId="168" formatCode="0.0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Arial"/>
      <family val="2"/>
    </font>
    <font>
      <b/>
      <u/>
      <sz val="13"/>
      <color theme="1"/>
      <name val="Calibri"/>
      <family val="2"/>
      <scheme val="minor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48"/>
      <color theme="1" tint="0.499984740745262"/>
      <name val="Britannic Bold"/>
    </font>
    <font>
      <b/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 tint="0.34998626667073579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4"/>
      <color theme="1"/>
      <name val="Calibri (Cuerpo)"/>
    </font>
    <font>
      <b/>
      <sz val="20"/>
      <color theme="1" tint="0.34998626667073579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5398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3" fillId="3" borderId="1" xfId="0" applyFont="1" applyFill="1" applyBorder="1" applyAlignment="1" applyProtection="1">
      <alignment horizontal="right"/>
      <protection hidden="1"/>
    </xf>
    <xf numFmtId="0" fontId="3" fillId="3" borderId="4" xfId="0" applyFont="1" applyFill="1" applyBorder="1" applyAlignment="1" applyProtection="1">
      <alignment horizontal="right"/>
      <protection hidden="1"/>
    </xf>
    <xf numFmtId="0" fontId="3" fillId="3" borderId="5" xfId="0" applyFont="1" applyFill="1" applyBorder="1" applyAlignment="1" applyProtection="1">
      <alignment horizontal="right"/>
      <protection hidden="1"/>
    </xf>
    <xf numFmtId="0" fontId="3" fillId="3" borderId="6" xfId="0" applyFont="1" applyFill="1" applyBorder="1" applyAlignment="1" applyProtection="1">
      <alignment horizontal="right"/>
      <protection hidden="1"/>
    </xf>
    <xf numFmtId="0" fontId="3" fillId="3" borderId="7" xfId="0" applyFont="1" applyFill="1" applyBorder="1" applyAlignment="1" applyProtection="1">
      <alignment horizontal="right"/>
      <protection hidden="1"/>
    </xf>
    <xf numFmtId="0" fontId="3" fillId="3" borderId="8" xfId="0" applyFont="1" applyFill="1" applyBorder="1" applyAlignment="1" applyProtection="1">
      <alignment horizontal="right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left"/>
      <protection hidden="1"/>
    </xf>
    <xf numFmtId="0" fontId="0" fillId="4" borderId="0" xfId="0" applyFill="1" applyProtection="1">
      <protection locked="0"/>
    </xf>
    <xf numFmtId="0" fontId="13" fillId="4" borderId="0" xfId="0" applyFont="1" applyFill="1" applyProtection="1">
      <protection hidden="1"/>
    </xf>
    <xf numFmtId="167" fontId="19" fillId="4" borderId="0" xfId="0" applyNumberFormat="1" applyFont="1" applyFill="1" applyProtection="1">
      <protection locked="0"/>
    </xf>
    <xf numFmtId="0" fontId="19" fillId="4" borderId="0" xfId="0" applyFont="1" applyFill="1" applyAlignment="1" applyProtection="1">
      <alignment horizontal="left"/>
      <protection locked="0"/>
    </xf>
    <xf numFmtId="0" fontId="19" fillId="4" borderId="0" xfId="0" applyFont="1" applyFill="1" applyProtection="1">
      <protection locked="0"/>
    </xf>
    <xf numFmtId="0" fontId="18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9" fillId="4" borderId="0" xfId="1" applyNumberFormat="1" applyFont="1" applyFill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19" fillId="5" borderId="15" xfId="0" applyFont="1" applyFill="1" applyBorder="1" applyProtection="1">
      <protection locked="0"/>
    </xf>
    <xf numFmtId="0" fontId="19" fillId="5" borderId="15" xfId="0" applyFont="1" applyFill="1" applyBorder="1" applyAlignment="1" applyProtection="1">
      <alignment horizontal="left"/>
      <protection locked="0"/>
    </xf>
    <xf numFmtId="0" fontId="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17" fillId="6" borderId="0" xfId="0" applyFont="1" applyFill="1" applyAlignment="1" applyProtection="1">
      <alignment horizontal="left" vertical="center"/>
      <protection hidden="1"/>
    </xf>
    <xf numFmtId="0" fontId="21" fillId="6" borderId="0" xfId="0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vertical="center"/>
      <protection hidden="1"/>
    </xf>
    <xf numFmtId="0" fontId="23" fillId="4" borderId="7" xfId="0" applyFont="1" applyFill="1" applyBorder="1" applyAlignment="1" applyProtection="1">
      <alignment horizontal="center" vertical="center"/>
      <protection hidden="1"/>
    </xf>
    <xf numFmtId="1" fontId="23" fillId="4" borderId="7" xfId="0" applyNumberFormat="1" applyFont="1" applyFill="1" applyBorder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43" fontId="24" fillId="4" borderId="0" xfId="1" applyFont="1" applyFill="1" applyBorder="1" applyAlignment="1" applyProtection="1">
      <alignment horizontal="right" vertical="center"/>
      <protection hidden="1"/>
    </xf>
    <xf numFmtId="43" fontId="24" fillId="4" borderId="0" xfId="1" applyFont="1" applyFill="1" applyBorder="1" applyAlignment="1" applyProtection="1">
      <alignment horizontal="center" vertical="center" wrapText="1"/>
      <protection hidden="1"/>
    </xf>
    <xf numFmtId="2" fontId="24" fillId="4" borderId="0" xfId="0" applyNumberFormat="1" applyFont="1" applyFill="1" applyAlignment="1" applyProtection="1">
      <alignment horizontal="center" vertical="center" wrapText="1"/>
      <protection hidden="1"/>
    </xf>
    <xf numFmtId="2" fontId="25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22" fillId="6" borderId="0" xfId="0" applyFont="1" applyFill="1" applyProtection="1">
      <protection hidden="1"/>
    </xf>
    <xf numFmtId="0" fontId="9" fillId="4" borderId="0" xfId="0" applyFont="1" applyFill="1" applyAlignment="1" applyProtection="1">
      <alignment vertical="center"/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1" fontId="23" fillId="4" borderId="0" xfId="0" applyNumberFormat="1" applyFont="1" applyFill="1" applyAlignment="1" applyProtection="1">
      <alignment horizontal="center" vertical="center"/>
      <protection hidden="1"/>
    </xf>
    <xf numFmtId="1" fontId="24" fillId="4" borderId="0" xfId="0" applyNumberFormat="1" applyFont="1" applyFill="1" applyAlignment="1" applyProtection="1">
      <alignment horizontal="center" vertical="center" wrapText="1"/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Protection="1"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right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left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wrapText="1"/>
      <protection hidden="1"/>
    </xf>
    <xf numFmtId="0" fontId="5" fillId="3" borderId="0" xfId="0" applyFont="1" applyFill="1" applyProtection="1">
      <protection hidden="1"/>
    </xf>
    <xf numFmtId="164" fontId="7" fillId="3" borderId="0" xfId="0" applyNumberFormat="1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right"/>
      <protection hidden="1"/>
    </xf>
    <xf numFmtId="165" fontId="7" fillId="3" borderId="0" xfId="0" applyNumberFormat="1" applyFont="1" applyFill="1" applyProtection="1">
      <protection hidden="1"/>
    </xf>
    <xf numFmtId="166" fontId="7" fillId="3" borderId="0" xfId="0" applyNumberFormat="1" applyFont="1" applyFill="1" applyProtection="1">
      <protection hidden="1"/>
    </xf>
    <xf numFmtId="0" fontId="1" fillId="3" borderId="0" xfId="2" applyFill="1" applyBorder="1" applyProtection="1">
      <protection hidden="1"/>
    </xf>
    <xf numFmtId="166" fontId="7" fillId="3" borderId="0" xfId="0" applyNumberFormat="1" applyFont="1" applyFill="1" applyAlignment="1" applyProtection="1">
      <alignment horizontal="right"/>
      <protection hidden="1"/>
    </xf>
    <xf numFmtId="1" fontId="7" fillId="3" borderId="0" xfId="0" applyNumberFormat="1" applyFont="1" applyFill="1" applyProtection="1">
      <protection hidden="1"/>
    </xf>
    <xf numFmtId="0" fontId="7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center" wrapText="1"/>
      <protection hidden="1"/>
    </xf>
    <xf numFmtId="0" fontId="0" fillId="6" borderId="0" xfId="0" applyFill="1" applyProtection="1">
      <protection locked="0"/>
    </xf>
    <xf numFmtId="2" fontId="24" fillId="4" borderId="0" xfId="0" applyNumberFormat="1" applyFont="1" applyFill="1" applyAlignment="1" applyProtection="1">
      <alignment horizontal="center" vertical="center"/>
      <protection hidden="1"/>
    </xf>
    <xf numFmtId="0" fontId="0" fillId="3" borderId="10" xfId="0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7" xfId="0" applyFont="1" applyFill="1" applyBorder="1" applyProtection="1">
      <protection hidden="1"/>
    </xf>
    <xf numFmtId="0" fontId="3" fillId="3" borderId="8" xfId="0" applyFont="1" applyFill="1" applyBorder="1" applyProtection="1"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20" fillId="4" borderId="0" xfId="0" applyFont="1" applyFill="1" applyAlignment="1" applyProtection="1">
      <alignment horizontal="center" wrapText="1"/>
      <protection hidden="1"/>
    </xf>
    <xf numFmtId="167" fontId="19" fillId="5" borderId="15" xfId="0" applyNumberFormat="1" applyFont="1" applyFill="1" applyBorder="1" applyAlignment="1" applyProtection="1">
      <alignment horizontal="center"/>
      <protection locked="0"/>
    </xf>
    <xf numFmtId="0" fontId="18" fillId="5" borderId="15" xfId="0" applyFont="1" applyFill="1" applyBorder="1" applyAlignment="1" applyProtection="1">
      <alignment horizontal="center"/>
      <protection locked="0"/>
    </xf>
    <xf numFmtId="0" fontId="17" fillId="6" borderId="0" xfId="0" applyFont="1" applyFill="1" applyAlignment="1" applyProtection="1">
      <alignment horizontal="left" vertical="top" wrapText="1"/>
      <protection hidden="1"/>
    </xf>
    <xf numFmtId="0" fontId="0" fillId="5" borderId="15" xfId="0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hidden="1"/>
    </xf>
    <xf numFmtId="43" fontId="27" fillId="4" borderId="0" xfId="1" applyFont="1" applyFill="1" applyBorder="1" applyAlignment="1" applyProtection="1">
      <alignment horizontal="center" vertical="center" wrapText="1"/>
      <protection hidden="1"/>
    </xf>
    <xf numFmtId="166" fontId="12" fillId="3" borderId="0" xfId="0" applyNumberFormat="1" applyFont="1" applyFill="1" applyAlignment="1" applyProtection="1">
      <alignment horizontal="right"/>
      <protection hidden="1"/>
    </xf>
    <xf numFmtId="0" fontId="12" fillId="3" borderId="0" xfId="0" applyFont="1" applyFill="1" applyAlignment="1" applyProtection="1">
      <alignment horizontal="right"/>
      <protection hidden="1"/>
    </xf>
    <xf numFmtId="165" fontId="12" fillId="3" borderId="0" xfId="0" applyNumberFormat="1" applyFont="1" applyFill="1" applyProtection="1">
      <protection hidden="1"/>
    </xf>
    <xf numFmtId="166" fontId="12" fillId="3" borderId="0" xfId="0" applyNumberFormat="1" applyFont="1" applyFill="1" applyProtection="1">
      <protection hidden="1"/>
    </xf>
    <xf numFmtId="0" fontId="14" fillId="3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16" fillId="3" borderId="0" xfId="0" applyFont="1" applyFill="1" applyProtection="1">
      <protection hidden="1"/>
    </xf>
    <xf numFmtId="164" fontId="7" fillId="3" borderId="0" xfId="0" applyNumberFormat="1" applyFont="1" applyFill="1" applyProtection="1">
      <protection hidden="1"/>
    </xf>
    <xf numFmtId="2" fontId="7" fillId="3" borderId="0" xfId="0" applyNumberFormat="1" applyFont="1" applyFill="1" applyAlignment="1" applyProtection="1">
      <alignment horizontal="center" vertical="center"/>
      <protection hidden="1"/>
    </xf>
    <xf numFmtId="2" fontId="7" fillId="3" borderId="0" xfId="0" applyNumberFormat="1" applyFont="1" applyFill="1" applyProtection="1">
      <protection hidden="1"/>
    </xf>
    <xf numFmtId="168" fontId="7" fillId="3" borderId="0" xfId="0" applyNumberFormat="1" applyFont="1" applyFill="1" applyAlignment="1" applyProtection="1">
      <alignment horizontal="center" vertical="center"/>
      <protection hidden="1"/>
    </xf>
    <xf numFmtId="168" fontId="7" fillId="3" borderId="0" xfId="0" applyNumberFormat="1" applyFont="1" applyFill="1" applyProtection="1">
      <protection hidden="1"/>
    </xf>
    <xf numFmtId="0" fontId="19" fillId="5" borderId="15" xfId="1" applyNumberFormat="1" applyFont="1" applyFill="1" applyBorder="1" applyAlignment="1" applyProtection="1">
      <alignment horizontal="center"/>
      <protection hidden="1"/>
    </xf>
  </cellXfs>
  <cellStyles count="3">
    <cellStyle name="40% - Énfasis3" xfId="2" builtinId="39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D5398"/>
      <color rgb="FFFFCFD0"/>
      <color rgb="FFE7CAFC"/>
      <color rgb="FFE0A5F0"/>
      <color rgb="FFFF39AC"/>
      <color rgb="FFFF3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4234</xdr:colOff>
      <xdr:row>8</xdr:row>
      <xdr:rowOff>33867</xdr:rowOff>
    </xdr:from>
    <xdr:to>
      <xdr:col>12</xdr:col>
      <xdr:colOff>423333</xdr:colOff>
      <xdr:row>16</xdr:row>
      <xdr:rowOff>169333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29265EF-F81F-279D-78E1-1713508A3B85}"/>
            </a:ext>
          </a:extLst>
        </xdr:cNvPr>
        <xdr:cNvSpPr/>
      </xdr:nvSpPr>
      <xdr:spPr>
        <a:xfrm>
          <a:off x="1602682" y="3011798"/>
          <a:ext cx="14827030" cy="2215638"/>
        </a:xfrm>
        <a:prstGeom prst="roundRect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321733</xdr:colOff>
      <xdr:row>21</xdr:row>
      <xdr:rowOff>186266</xdr:rowOff>
    </xdr:from>
    <xdr:to>
      <xdr:col>12</xdr:col>
      <xdr:colOff>67734</xdr:colOff>
      <xdr:row>26</xdr:row>
      <xdr:rowOff>33865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2A9CEF11-B9FB-F14A-B07E-28E09B6E5DB5}"/>
            </a:ext>
          </a:extLst>
        </xdr:cNvPr>
        <xdr:cNvSpPr/>
      </xdr:nvSpPr>
      <xdr:spPr>
        <a:xfrm>
          <a:off x="1524000" y="6502399"/>
          <a:ext cx="14562667" cy="2048933"/>
        </a:xfrm>
        <a:prstGeom prst="roundRect">
          <a:avLst/>
        </a:prstGeom>
        <a:noFill/>
        <a:ln w="136525" cap="sq">
          <a:solidFill>
            <a:schemeClr val="tx2">
              <a:lumMod val="40000"/>
              <a:lumOff val="60000"/>
            </a:schemeClr>
          </a:solidFill>
          <a:miter lim="800000"/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1128890</xdr:colOff>
      <xdr:row>0</xdr:row>
      <xdr:rowOff>15678</xdr:rowOff>
    </xdr:from>
    <xdr:to>
      <xdr:col>11</xdr:col>
      <xdr:colOff>1505184</xdr:colOff>
      <xdr:row>2</xdr:row>
      <xdr:rowOff>40266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F40DC99-4201-254A-BF29-8083DC743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4686" r="2023" b="19480"/>
        <a:stretch/>
      </xdr:blipFill>
      <xdr:spPr>
        <a:xfrm>
          <a:off x="2712470" y="15678"/>
          <a:ext cx="12966541" cy="2705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1724692</xdr:rowOff>
    </xdr:from>
    <xdr:to>
      <xdr:col>17</xdr:col>
      <xdr:colOff>47036</xdr:colOff>
      <xdr:row>3</xdr:row>
      <xdr:rowOff>338981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99474E2-795E-034D-AE5F-8DFD2D8D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2038272"/>
          <a:ext cx="20210246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47FD-92F8-8E4F-BB3E-D4143E627DA0}">
  <dimension ref="A1:CM214"/>
  <sheetViews>
    <sheetView tabSelected="1" zoomScale="50" zoomScaleNormal="58" zoomScalePageLayoutView="56" workbookViewId="0">
      <selection activeCell="O24" sqref="O24"/>
    </sheetView>
  </sheetViews>
  <sheetFormatPr baseColWidth="10" defaultRowHeight="16" x14ac:dyDescent="0.2"/>
  <cols>
    <col min="1" max="1" width="15.6640625" style="1" customWidth="1"/>
    <col min="2" max="2" width="5.1640625" style="1" customWidth="1"/>
    <col min="3" max="3" width="16.6640625" style="1" customWidth="1"/>
    <col min="4" max="5" width="16.5" style="1" customWidth="1"/>
    <col min="6" max="6" width="19.6640625" style="1" customWidth="1"/>
    <col min="7" max="7" width="15.1640625" style="1" customWidth="1"/>
    <col min="8" max="8" width="17.1640625" style="1" customWidth="1"/>
    <col min="9" max="9" width="26" style="1" customWidth="1"/>
    <col min="10" max="10" width="23" style="1" customWidth="1"/>
    <col min="11" max="11" width="14.6640625" style="1" customWidth="1"/>
    <col min="12" max="12" width="24" style="1" customWidth="1"/>
    <col min="13" max="17" width="10.83203125" style="1"/>
    <col min="18" max="18" width="5.33203125" style="1" customWidth="1"/>
    <col min="19" max="26" width="10.83203125" style="1"/>
    <col min="27" max="27" width="17.6640625" style="1" customWidth="1"/>
    <col min="28" max="28" width="20.83203125" style="1" customWidth="1"/>
    <col min="29" max="29" width="18.5" style="1" customWidth="1"/>
    <col min="30" max="30" width="20.1640625" style="1" customWidth="1"/>
    <col min="31" max="31" width="17" style="1" customWidth="1"/>
    <col min="32" max="33" width="17.1640625" style="1" customWidth="1"/>
    <col min="34" max="34" width="16" style="1" customWidth="1"/>
    <col min="35" max="35" width="16.83203125" style="1" customWidth="1"/>
    <col min="36" max="38" width="10.83203125" style="1"/>
    <col min="39" max="39" width="20.33203125" style="1" customWidth="1"/>
    <col min="40" max="40" width="16.83203125" style="1" customWidth="1"/>
    <col min="41" max="41" width="23.33203125" style="1" customWidth="1"/>
    <col min="42" max="42" width="14.83203125" style="1" customWidth="1"/>
    <col min="43" max="43" width="14.33203125" style="1" customWidth="1"/>
    <col min="44" max="44" width="18.33203125" style="1" customWidth="1"/>
    <col min="45" max="45" width="16.83203125" style="1" customWidth="1"/>
    <col min="46" max="46" width="17.83203125" style="1" customWidth="1"/>
    <col min="47" max="47" width="18.33203125" style="1" customWidth="1"/>
    <col min="48" max="48" width="17.5" style="1" customWidth="1"/>
    <col min="49" max="49" width="18" style="1" customWidth="1"/>
    <col min="50" max="50" width="19.83203125" style="1" customWidth="1"/>
    <col min="51" max="51" width="18" style="1" customWidth="1"/>
    <col min="52" max="52" width="20.33203125" style="1" customWidth="1"/>
    <col min="53" max="53" width="20" style="1" customWidth="1"/>
    <col min="54" max="54" width="19.5" style="1" customWidth="1"/>
    <col min="55" max="55" width="18" style="1" customWidth="1"/>
    <col min="56" max="16384" width="10.83203125" style="1"/>
  </cols>
  <sheetData>
    <row r="1" spans="1:91" ht="25" thickBot="1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40"/>
      <c r="S1" s="3"/>
      <c r="T1" s="3"/>
      <c r="U1" s="3"/>
      <c r="V1" s="3"/>
      <c r="W1" s="3"/>
      <c r="X1" s="3"/>
      <c r="Y1" s="3"/>
      <c r="Z1" s="3"/>
      <c r="AA1" s="47"/>
      <c r="AB1" s="48"/>
      <c r="AC1" s="107" t="s">
        <v>14</v>
      </c>
      <c r="AD1" s="11" t="s">
        <v>15</v>
      </c>
      <c r="AE1" s="12"/>
      <c r="AF1" s="12" t="s">
        <v>18</v>
      </c>
      <c r="AG1" s="12"/>
      <c r="AH1" s="12" t="s">
        <v>19</v>
      </c>
      <c r="AI1" s="13"/>
      <c r="AJ1" s="49"/>
      <c r="AK1" s="50"/>
      <c r="AL1" s="109"/>
      <c r="AM1" s="110"/>
      <c r="AN1" s="110"/>
      <c r="AO1" s="110"/>
      <c r="AP1" s="110"/>
      <c r="AQ1" s="110"/>
      <c r="AR1" s="110"/>
      <c r="AS1" s="110"/>
      <c r="AT1" s="110"/>
      <c r="AU1" s="110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187" customHeight="1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0"/>
      <c r="S2" s="3"/>
      <c r="T2" s="3"/>
      <c r="U2" s="3"/>
      <c r="V2" s="3"/>
      <c r="W2" s="3"/>
      <c r="X2" s="3"/>
      <c r="Y2" s="3"/>
      <c r="Z2" s="3"/>
      <c r="AA2" s="50"/>
      <c r="AB2" s="50"/>
      <c r="AC2" s="108"/>
      <c r="AD2" s="11" t="s">
        <v>16</v>
      </c>
      <c r="AE2" s="12" t="s">
        <v>17</v>
      </c>
      <c r="AF2" s="12" t="s">
        <v>16</v>
      </c>
      <c r="AG2" s="12" t="s">
        <v>17</v>
      </c>
      <c r="AH2" s="12" t="s">
        <v>16</v>
      </c>
      <c r="AI2" s="13" t="s">
        <v>17</v>
      </c>
      <c r="AJ2" s="50"/>
      <c r="AK2" s="49"/>
      <c r="AL2" s="109"/>
      <c r="AM2" s="50"/>
      <c r="AN2" s="51"/>
      <c r="AO2" s="52" t="s">
        <v>26</v>
      </c>
      <c r="AP2" s="50"/>
      <c r="AQ2" s="53"/>
      <c r="AR2" s="102" t="s">
        <v>26</v>
      </c>
      <c r="AS2" s="97"/>
      <c r="AT2" s="97" t="s">
        <v>27</v>
      </c>
      <c r="AU2" s="97"/>
      <c r="AV2" s="97" t="s">
        <v>35</v>
      </c>
      <c r="AW2" s="98"/>
      <c r="AX2" s="102" t="s">
        <v>26</v>
      </c>
      <c r="AY2" s="97"/>
      <c r="AZ2" s="97" t="s">
        <v>27</v>
      </c>
      <c r="BA2" s="97"/>
      <c r="BB2" s="97" t="s">
        <v>35</v>
      </c>
      <c r="BC2" s="98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25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40"/>
      <c r="S3" s="3"/>
      <c r="T3" s="3"/>
      <c r="U3" s="3"/>
      <c r="V3" s="3"/>
      <c r="W3" s="3"/>
      <c r="X3" s="3"/>
      <c r="Y3" s="3"/>
      <c r="Z3" s="3"/>
      <c r="AA3" s="50"/>
      <c r="AB3" s="49"/>
      <c r="AC3" s="55" t="s">
        <v>0</v>
      </c>
      <c r="AD3" s="56">
        <v>0.11748</v>
      </c>
      <c r="AE3" s="57">
        <v>0.17011999999999999</v>
      </c>
      <c r="AF3" s="57">
        <v>8.8709999999999997E-2</v>
      </c>
      <c r="AG3" s="57">
        <v>7.9579999999999998E-2</v>
      </c>
      <c r="AH3" s="57">
        <v>4.5469999999999997E-2</v>
      </c>
      <c r="AI3" s="58">
        <v>-6.5460000000000004E-2</v>
      </c>
      <c r="AJ3" s="49"/>
      <c r="AK3" s="49"/>
      <c r="AL3" s="109"/>
      <c r="AM3" s="49"/>
      <c r="AN3" s="59" t="s">
        <v>21</v>
      </c>
      <c r="AO3" s="60">
        <f>LN(L14)</f>
        <v>5.0106352940962555</v>
      </c>
      <c r="AP3" s="49"/>
      <c r="AQ3" s="92"/>
      <c r="AR3" s="99" t="s">
        <v>29</v>
      </c>
      <c r="AS3" s="100"/>
      <c r="AT3" s="100"/>
      <c r="AU3" s="100"/>
      <c r="AV3" s="100"/>
      <c r="AW3" s="101"/>
      <c r="AX3" s="99" t="s">
        <v>30</v>
      </c>
      <c r="AY3" s="100"/>
      <c r="AZ3" s="100"/>
      <c r="BA3" s="100"/>
      <c r="BB3" s="100"/>
      <c r="BC3" s="101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32" customHeight="1" thickBo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0"/>
      <c r="S4" s="3"/>
      <c r="T4" s="3"/>
      <c r="U4" s="3"/>
      <c r="V4" s="3"/>
      <c r="W4" s="3"/>
      <c r="X4" s="3"/>
      <c r="Y4" s="3"/>
      <c r="Z4" s="3"/>
      <c r="AA4" s="47"/>
      <c r="AB4" s="48"/>
      <c r="AC4" s="61" t="s">
        <v>20</v>
      </c>
      <c r="AD4" s="62">
        <v>3.1199999999999999E-3</v>
      </c>
      <c r="AE4" s="63">
        <v>3.5E-4</v>
      </c>
      <c r="AF4" s="63">
        <v>2.7499999999999998E-3</v>
      </c>
      <c r="AG4" s="63">
        <v>2.32E-3</v>
      </c>
      <c r="AH4" s="63">
        <v>6.4700000000000001E-3</v>
      </c>
      <c r="AI4" s="64">
        <v>8.8800000000000007E-3</v>
      </c>
      <c r="AJ4" s="48"/>
      <c r="AK4" s="48"/>
      <c r="AL4" s="47"/>
      <c r="AM4" s="48"/>
      <c r="AN4" s="65" t="s">
        <v>20</v>
      </c>
      <c r="AO4" s="7">
        <f>LN(J14)</f>
        <v>4.0253516907351496</v>
      </c>
      <c r="AP4" s="48"/>
      <c r="AQ4" s="92"/>
      <c r="AR4" s="11" t="s">
        <v>7</v>
      </c>
      <c r="AS4" s="12" t="s">
        <v>17</v>
      </c>
      <c r="AT4" s="12" t="s">
        <v>7</v>
      </c>
      <c r="AU4" s="12" t="s">
        <v>17</v>
      </c>
      <c r="AV4" s="54" t="s">
        <v>26</v>
      </c>
      <c r="AW4" s="52" t="s">
        <v>33</v>
      </c>
      <c r="AX4" s="11" t="s">
        <v>7</v>
      </c>
      <c r="AY4" s="12" t="s">
        <v>17</v>
      </c>
      <c r="AZ4" s="12" t="s">
        <v>7</v>
      </c>
      <c r="BA4" s="12" t="s">
        <v>17</v>
      </c>
      <c r="BB4" s="54" t="s">
        <v>26</v>
      </c>
      <c r="BC4" s="52" t="s">
        <v>33</v>
      </c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32" customHeight="1" thickBo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40"/>
      <c r="S5" s="3"/>
      <c r="T5" s="3"/>
      <c r="U5" s="3"/>
      <c r="V5" s="3"/>
      <c r="W5" s="3"/>
      <c r="X5" s="3"/>
      <c r="Y5" s="3"/>
      <c r="Z5" s="3"/>
      <c r="AA5" s="47"/>
      <c r="AB5" s="48"/>
      <c r="AC5" s="61" t="s">
        <v>21</v>
      </c>
      <c r="AD5" s="62">
        <v>1.175E-2</v>
      </c>
      <c r="AE5" s="63">
        <v>1.2579999999999999E-2</v>
      </c>
      <c r="AF5" s="63">
        <v>1.2619999999999999E-2</v>
      </c>
      <c r="AG5" s="63">
        <v>1.5640000000000001E-2</v>
      </c>
      <c r="AH5" s="63">
        <v>1.34E-2</v>
      </c>
      <c r="AI5" s="64">
        <v>1.4579999999999999E-2</v>
      </c>
      <c r="AJ5" s="48"/>
      <c r="AK5" s="48"/>
      <c r="AL5" s="47"/>
      <c r="AM5" s="48"/>
      <c r="AN5" s="66" t="s">
        <v>22</v>
      </c>
      <c r="AO5" s="10">
        <f>LN(D14)</f>
        <v>3.480766118239055</v>
      </c>
      <c r="AP5" s="48"/>
      <c r="AQ5" s="67" t="s">
        <v>28</v>
      </c>
      <c r="AR5" s="5">
        <f>(AD3)+(AD4*AD7)+(AO3*AD5)+(AO5*AD6)+((AO5^2)*AD7)+(AD8)</f>
        <v>3.6653362901382578</v>
      </c>
      <c r="AS5" s="68">
        <f>(AE3)+(AE4*AO4)+(AE5*AO3)+(AE6*AO5)+((AO5^2)*AE7)+(AE8)</f>
        <v>3.3037407274775563</v>
      </c>
      <c r="AT5" s="68">
        <f t="shared" ref="AT5:AU7" si="0">EXP(AR5)</f>
        <v>39.069272565226903</v>
      </c>
      <c r="AU5" s="68">
        <f t="shared" si="0"/>
        <v>27.214249844958598</v>
      </c>
      <c r="AV5" s="93">
        <f>AR5+(1.64*AD9)</f>
        <v>3.9367234901382577</v>
      </c>
      <c r="AW5" s="94">
        <f>EXP(AV5)</f>
        <v>51.250403447724679</v>
      </c>
      <c r="AX5" s="5">
        <f>(AD4*AO4)+(AD5*AO3)+(AD6*AO5)+((AO5^2)*AD7)+(AD8)</f>
        <v>3.5604166978133511</v>
      </c>
      <c r="AY5" s="68">
        <f>(AE4*AO4)+(AE5*AO3)+(AE6*AO5)+((AO5^2)*AE7)+(AE8)</f>
        <v>3.1336207274775565</v>
      </c>
      <c r="AZ5" s="68">
        <f t="shared" ref="AZ5:BA7" si="1">EXP(AX5)</f>
        <v>35.177852625708709</v>
      </c>
      <c r="BA5" s="68">
        <f t="shared" si="1"/>
        <v>22.956950104945914</v>
      </c>
      <c r="BB5" s="93">
        <f>AX5+(1.64*AD9)</f>
        <v>3.8318038978133511</v>
      </c>
      <c r="BC5" s="94">
        <f>EXP(BB5)</f>
        <v>46.14570533613675</v>
      </c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24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40"/>
      <c r="S6" s="3"/>
      <c r="T6" s="3"/>
      <c r="U6" s="3"/>
      <c r="V6" s="3"/>
      <c r="W6" s="3"/>
      <c r="X6" s="3"/>
      <c r="Y6" s="3"/>
      <c r="Z6" s="3"/>
      <c r="AA6" s="47"/>
      <c r="AB6" s="48"/>
      <c r="AC6" s="61" t="s">
        <v>22</v>
      </c>
      <c r="AD6" s="62">
        <v>3.295E-2</v>
      </c>
      <c r="AE6" s="63">
        <v>5.1060000000000001E-2</v>
      </c>
      <c r="AF6" s="63">
        <v>4.317E-2</v>
      </c>
      <c r="AG6" s="63">
        <v>5.9540000000000003E-2</v>
      </c>
      <c r="AH6" s="63">
        <v>3.8179999999999999E-2</v>
      </c>
      <c r="AI6" s="64">
        <v>1.6570000000000001E-2</v>
      </c>
      <c r="AJ6" s="48"/>
      <c r="AK6" s="48"/>
      <c r="AL6" s="47"/>
      <c r="AM6" s="48"/>
      <c r="AN6" s="48"/>
      <c r="AO6" s="48"/>
      <c r="AP6" s="48"/>
      <c r="AQ6" s="59" t="s">
        <v>31</v>
      </c>
      <c r="AR6" s="6">
        <f>(AF3)+(AF4*AO4)+(AF5*AO3)+(AO5*AF6)+((AO5^2)*AF7)+(AF8)</f>
        <v>-0.50020735979343578</v>
      </c>
      <c r="AS6" s="48">
        <f>(AG3)+(AG4*AO4)+(AG5*AO3)+(AG6*AO5)+((AO5^2)*AG7)+(AG8)</f>
        <v>-1.339186091596877</v>
      </c>
      <c r="AT6" s="48">
        <f t="shared" si="0"/>
        <v>0.60640490267924974</v>
      </c>
      <c r="AU6" s="48">
        <f t="shared" si="0"/>
        <v>0.26205887372326386</v>
      </c>
      <c r="AV6" s="47">
        <f>AR6+(1.64*AF9)</f>
        <v>-0.22229295979343577</v>
      </c>
      <c r="AW6" s="60">
        <f>EXP(AV6)</f>
        <v>0.80068076270106514</v>
      </c>
      <c r="AX6" s="6">
        <f>(AF4*AO4)+(AF5*AO3)+(AF6*AO5)+((AO5^2)*AF7)+(AF8)</f>
        <v>-0.58891735979343574</v>
      </c>
      <c r="AY6" s="48">
        <f>(AG4*AO4)+(AG5*AO3)+(AG6*AO5)+((AO5^2)*AG7)+(AG8)</f>
        <v>-1.4187660915968769</v>
      </c>
      <c r="AZ6" s="48">
        <f t="shared" si="1"/>
        <v>0.55492774672405176</v>
      </c>
      <c r="BA6" s="48">
        <f t="shared" si="1"/>
        <v>0.24201245393775955</v>
      </c>
      <c r="BB6" s="47">
        <f>AX6+(1.64*AF9)</f>
        <v>-0.31100295979343573</v>
      </c>
      <c r="BC6" s="60">
        <f>EXP(BB6)</f>
        <v>0.73271170719082179</v>
      </c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10" customHeight="1" thickBot="1" x14ac:dyDescent="0.5">
      <c r="A7" s="27"/>
      <c r="B7" s="27"/>
      <c r="C7" s="111" t="s">
        <v>36</v>
      </c>
      <c r="D7" s="111"/>
      <c r="E7" s="111"/>
      <c r="F7" s="111"/>
      <c r="G7" s="111"/>
      <c r="H7" s="111"/>
      <c r="I7" s="111"/>
      <c r="J7" s="111"/>
      <c r="K7" s="111"/>
      <c r="L7" s="111"/>
      <c r="M7" s="27"/>
      <c r="N7" s="27"/>
      <c r="O7" s="27"/>
      <c r="P7" s="27"/>
      <c r="Q7" s="27"/>
      <c r="R7" s="40"/>
      <c r="S7" s="3"/>
      <c r="T7" s="3"/>
      <c r="U7" s="3"/>
      <c r="V7" s="3"/>
      <c r="W7" s="3"/>
      <c r="X7" s="3"/>
      <c r="Y7" s="3"/>
      <c r="Z7" s="3"/>
      <c r="AA7" s="47"/>
      <c r="AB7" s="48"/>
      <c r="AC7" s="61" t="s">
        <v>23</v>
      </c>
      <c r="AD7" s="62">
        <v>-4.2000000000000002E-4</v>
      </c>
      <c r="AE7" s="63">
        <v>-6.8999999999999997E-4</v>
      </c>
      <c r="AF7" s="63">
        <v>-5.6999999999999998E-4</v>
      </c>
      <c r="AG7" s="63">
        <v>-8.3000000000000001E-4</v>
      </c>
      <c r="AH7" s="63">
        <v>-5.2999999999999998E-4</v>
      </c>
      <c r="AI7" s="64">
        <v>-2.4000000000000001E-4</v>
      </c>
      <c r="AJ7" s="48"/>
      <c r="AK7" s="3"/>
      <c r="AL7" s="47"/>
      <c r="AM7" s="48"/>
      <c r="AN7" s="48"/>
      <c r="AO7" s="48"/>
      <c r="AP7" s="48"/>
      <c r="AQ7" s="69" t="s">
        <v>32</v>
      </c>
      <c r="AR7" s="8">
        <f>(AH3)+(AH4*AO4)+(AH5*AO3)+(AH6*AO5)+((AO5^2)*AH7)+(AH8)</f>
        <v>-1.1835091495937236</v>
      </c>
      <c r="AS7" s="9">
        <f>(AI3)+(AI4*AO4)+(AI5*AO3)+(AI6*AO5)+((AO5^2)*AI7)+(AI8)</f>
        <v>-1.9125212956838986</v>
      </c>
      <c r="AT7" s="9">
        <f t="shared" si="0"/>
        <v>0.30620234126462181</v>
      </c>
      <c r="AU7" s="9">
        <f t="shared" si="0"/>
        <v>0.14770750242902225</v>
      </c>
      <c r="AV7" s="95">
        <f>AR7+(1.64*AH9)</f>
        <v>-0.67874994959372359</v>
      </c>
      <c r="AW7" s="96">
        <f>EXP(AV7)</f>
        <v>0.50725068513415539</v>
      </c>
      <c r="AX7" s="8">
        <f>(AH4*AO4)+(AH5*AO3)+(AH6*AO5)+((AO5^2)*AH7)+(AH8)</f>
        <v>-1.2289791495937235</v>
      </c>
      <c r="AY7" s="9">
        <f>(AI4*AO4)+(AI5*AO3)+(AI6*AO5)+((AO5^2)*AI7)+(AI8)</f>
        <v>-1.8470612956838988</v>
      </c>
      <c r="AZ7" s="9">
        <f t="shared" si="1"/>
        <v>0.29259111703361979</v>
      </c>
      <c r="BA7" s="9">
        <f t="shared" si="1"/>
        <v>0.1576999194672426</v>
      </c>
      <c r="BB7" s="95">
        <f>AX7+(1.64*AH9)</f>
        <v>-0.72421994959372349</v>
      </c>
      <c r="BC7" s="96">
        <f>EXP(BB7)</f>
        <v>0.48470251392104352</v>
      </c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27" customHeight="1" x14ac:dyDescent="0.2">
      <c r="A8" s="27"/>
      <c r="B8" s="27"/>
      <c r="C8" s="16"/>
      <c r="D8" s="16"/>
      <c r="E8" s="16"/>
      <c r="F8" s="16"/>
      <c r="G8" s="16"/>
      <c r="H8" s="16"/>
      <c r="I8" s="16"/>
      <c r="J8" s="16"/>
      <c r="K8" s="16"/>
      <c r="L8" s="16"/>
      <c r="M8" s="27"/>
      <c r="N8" s="27"/>
      <c r="O8" s="27"/>
      <c r="P8" s="27"/>
      <c r="Q8" s="27"/>
      <c r="R8" s="40"/>
      <c r="S8" s="3"/>
      <c r="T8" s="3"/>
      <c r="U8" s="3"/>
      <c r="V8" s="3"/>
      <c r="W8" s="3"/>
      <c r="X8" s="3"/>
      <c r="Y8" s="3"/>
      <c r="Z8" s="3"/>
      <c r="AA8" s="3"/>
      <c r="AB8" s="3"/>
      <c r="AC8" s="61" t="s">
        <v>24</v>
      </c>
      <c r="AD8" s="62">
        <v>3.3793799999999998</v>
      </c>
      <c r="AE8" s="63">
        <v>2.89981</v>
      </c>
      <c r="AF8" s="63">
        <v>-0.80657999999999996</v>
      </c>
      <c r="AG8" s="63">
        <v>-1.70366</v>
      </c>
      <c r="AH8" s="63">
        <v>-1.4486399999999999</v>
      </c>
      <c r="AI8" s="64">
        <v>-2.0106299999999999</v>
      </c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28" customHeight="1" thickBot="1" x14ac:dyDescent="0.25">
      <c r="A9" s="27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40"/>
      <c r="S9" s="3"/>
      <c r="T9" s="3"/>
      <c r="U9" s="3"/>
      <c r="V9" s="3"/>
      <c r="W9" s="3"/>
      <c r="X9" s="3"/>
      <c r="Y9" s="3"/>
      <c r="Z9" s="3"/>
      <c r="AA9" s="3"/>
      <c r="AB9" s="3"/>
      <c r="AC9" s="70" t="s">
        <v>9</v>
      </c>
      <c r="AD9" s="71">
        <v>0.16547999999999999</v>
      </c>
      <c r="AE9" s="72">
        <v>0.33339999999999997</v>
      </c>
      <c r="AF9" s="72">
        <v>0.16946</v>
      </c>
      <c r="AG9" s="72">
        <v>0.34389999999999998</v>
      </c>
      <c r="AH9" s="72">
        <v>0.30778</v>
      </c>
      <c r="AI9" s="73">
        <v>0.64859999999999995</v>
      </c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27" customHeight="1" x14ac:dyDescent="0.3">
      <c r="A10" s="27"/>
      <c r="B10" s="27"/>
      <c r="C10" s="14" t="s">
        <v>1</v>
      </c>
      <c r="D10" s="116"/>
      <c r="E10" s="116"/>
      <c r="F10" s="116"/>
      <c r="G10" s="116"/>
      <c r="H10" s="116"/>
      <c r="I10" s="14" t="s">
        <v>2</v>
      </c>
      <c r="J10" s="112">
        <v>44964</v>
      </c>
      <c r="K10" s="112"/>
      <c r="L10" s="17"/>
      <c r="M10" s="27"/>
      <c r="N10" s="27"/>
      <c r="O10" s="27"/>
      <c r="P10" s="27"/>
      <c r="Q10" s="27"/>
      <c r="R10" s="40"/>
      <c r="S10" s="3"/>
      <c r="T10" s="3"/>
      <c r="U10" s="3"/>
      <c r="V10" s="3"/>
      <c r="W10" s="3"/>
      <c r="X10" s="3"/>
      <c r="Y10" s="3"/>
      <c r="Z10" s="3"/>
      <c r="AA10" s="74"/>
      <c r="AB10" s="74"/>
      <c r="AC10" s="75"/>
      <c r="AD10" s="47"/>
      <c r="AE10" s="47"/>
      <c r="AF10" s="47"/>
      <c r="AG10" s="47"/>
      <c r="AH10" s="47"/>
      <c r="AI10" s="47"/>
      <c r="AJ10" s="3"/>
      <c r="AK10" s="3"/>
      <c r="AL10" s="110"/>
      <c r="AM10" s="110"/>
      <c r="AN10" s="110"/>
      <c r="AO10" s="110"/>
      <c r="AP10" s="110"/>
      <c r="AQ10" s="110"/>
      <c r="AR10" s="110"/>
      <c r="AS10" s="110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27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15"/>
      <c r="K11" s="15"/>
      <c r="L11" s="15"/>
      <c r="M11" s="27"/>
      <c r="N11" s="27"/>
      <c r="O11" s="27"/>
      <c r="P11" s="27"/>
      <c r="Q11" s="27"/>
      <c r="R11" s="40"/>
      <c r="S11" s="3"/>
      <c r="T11" s="3"/>
      <c r="U11" s="3"/>
      <c r="V11" s="3"/>
      <c r="W11" s="3"/>
      <c r="X11" s="3"/>
      <c r="Y11" s="3"/>
      <c r="Z11" s="3"/>
      <c r="AA11" s="50"/>
      <c r="AB11" s="50"/>
      <c r="AC11" s="3"/>
      <c r="AD11" s="3"/>
      <c r="AE11" s="47"/>
      <c r="AF11" s="47"/>
      <c r="AG11" s="47"/>
      <c r="AH11" s="47"/>
      <c r="AI11" s="47"/>
      <c r="AJ11" s="3"/>
      <c r="AK11" s="3"/>
      <c r="AL11" s="50"/>
      <c r="AM11" s="50"/>
      <c r="AN11" s="50"/>
      <c r="AO11" s="50"/>
      <c r="AP11" s="50"/>
      <c r="AQ11" s="50"/>
      <c r="AR11" s="50"/>
      <c r="AS11" s="50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26" customHeight="1" x14ac:dyDescent="0.3">
      <c r="A12" s="27"/>
      <c r="B12" s="27"/>
      <c r="C12" s="14" t="s">
        <v>3</v>
      </c>
      <c r="D12" s="14"/>
      <c r="E12" s="112">
        <v>33099</v>
      </c>
      <c r="F12" s="112"/>
      <c r="G12" s="112"/>
      <c r="H12" s="112"/>
      <c r="I12" s="14" t="s">
        <v>4</v>
      </c>
      <c r="J12" s="113"/>
      <c r="K12" s="113"/>
      <c r="L12" s="18"/>
      <c r="M12" s="27"/>
      <c r="N12" s="27"/>
      <c r="O12" s="27"/>
      <c r="P12" s="27"/>
      <c r="Q12" s="27"/>
      <c r="R12" s="40"/>
      <c r="S12" s="3"/>
      <c r="T12" s="3"/>
      <c r="U12" s="3"/>
      <c r="V12" s="3"/>
      <c r="W12" s="3"/>
      <c r="X12" s="3"/>
      <c r="Y12" s="3"/>
      <c r="Z12" s="3"/>
      <c r="AA12" s="47"/>
      <c r="AB12" s="3"/>
      <c r="AC12" s="3"/>
      <c r="AD12" s="3"/>
      <c r="AE12" s="47"/>
      <c r="AF12" s="47"/>
      <c r="AG12" s="47"/>
      <c r="AH12" s="47"/>
      <c r="AI12" s="47"/>
      <c r="AJ12" s="3"/>
      <c r="AK12" s="3"/>
      <c r="AL12" s="47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4" customHeight="1" x14ac:dyDescent="0.3">
      <c r="A13" s="27"/>
      <c r="B13" s="27"/>
      <c r="C13" s="27"/>
      <c r="D13" s="15"/>
      <c r="E13" s="15"/>
      <c r="F13" s="15"/>
      <c r="G13" s="15"/>
      <c r="H13" s="15"/>
      <c r="I13" s="15"/>
      <c r="J13" s="15"/>
      <c r="K13" s="15"/>
      <c r="L13" s="15"/>
      <c r="M13" s="27"/>
      <c r="N13" s="27"/>
      <c r="O13" s="27"/>
      <c r="P13" s="27"/>
      <c r="Q13" s="27"/>
      <c r="R13" s="40"/>
      <c r="S13" s="3"/>
      <c r="T13" s="3"/>
      <c r="U13" s="3"/>
      <c r="V13" s="3"/>
      <c r="W13" s="3"/>
      <c r="X13" s="3"/>
      <c r="Y13" s="3"/>
      <c r="Z13" s="3"/>
      <c r="AA13" s="103"/>
      <c r="AB13" s="76"/>
      <c r="AC13" s="75"/>
      <c r="AD13" s="47"/>
      <c r="AE13" s="47"/>
      <c r="AF13" s="47"/>
      <c r="AG13" s="47"/>
      <c r="AH13" s="47"/>
      <c r="AI13" s="47"/>
      <c r="AJ13" s="3"/>
      <c r="AK13" s="3"/>
      <c r="AL13" s="103"/>
      <c r="AM13" s="76"/>
      <c r="AN13" s="76"/>
      <c r="AO13" s="76"/>
      <c r="AP13" s="76"/>
      <c r="AQ13" s="106"/>
      <c r="AR13" s="106"/>
      <c r="AS13" s="106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28" customHeight="1" x14ac:dyDescent="0.3">
      <c r="A14" s="27"/>
      <c r="B14" s="26"/>
      <c r="C14" s="14" t="s">
        <v>5</v>
      </c>
      <c r="D14" s="131">
        <f>INT(J10-E12)/365.25</f>
        <v>32.484599589322379</v>
      </c>
      <c r="E14" s="22"/>
      <c r="F14" s="19"/>
      <c r="G14" s="20" t="s">
        <v>12</v>
      </c>
      <c r="H14" s="24" t="s">
        <v>40</v>
      </c>
      <c r="I14" s="20" t="s">
        <v>10</v>
      </c>
      <c r="J14" s="25">
        <v>56</v>
      </c>
      <c r="K14" s="20" t="s">
        <v>11</v>
      </c>
      <c r="L14" s="25">
        <v>150</v>
      </c>
      <c r="M14" s="27"/>
      <c r="N14" s="27"/>
      <c r="O14" s="27"/>
      <c r="P14" s="27"/>
      <c r="Q14" s="27"/>
      <c r="R14" s="40"/>
      <c r="S14" s="3"/>
      <c r="T14" s="3"/>
      <c r="U14" s="3"/>
      <c r="V14" s="3"/>
      <c r="W14" s="3"/>
      <c r="X14" s="3"/>
      <c r="Y14" s="3"/>
      <c r="Z14" s="3"/>
      <c r="AA14" s="103"/>
      <c r="AB14" s="77"/>
      <c r="AC14" s="75"/>
      <c r="AD14" s="47"/>
      <c r="AE14" s="47"/>
      <c r="AF14" s="47"/>
      <c r="AG14" s="47"/>
      <c r="AH14" s="47"/>
      <c r="AI14" s="47"/>
      <c r="AJ14" s="3"/>
      <c r="AK14" s="3"/>
      <c r="AL14" s="103"/>
      <c r="AM14" s="77"/>
      <c r="AN14" s="77"/>
      <c r="AO14" s="77"/>
      <c r="AP14" s="77"/>
      <c r="AQ14" s="106"/>
      <c r="AR14" s="106"/>
      <c r="AS14" s="106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15" customHeight="1" x14ac:dyDescent="0.3">
      <c r="A15" s="27"/>
      <c r="B15" s="26"/>
      <c r="C15" s="27"/>
      <c r="D15" s="15"/>
      <c r="E15" s="15"/>
      <c r="F15" s="15"/>
      <c r="G15" s="15"/>
      <c r="H15" s="23"/>
      <c r="I15" s="23"/>
      <c r="J15" s="23"/>
      <c r="K15" s="23"/>
      <c r="L15" s="23"/>
      <c r="M15" s="27"/>
      <c r="N15" s="27"/>
      <c r="O15" s="27"/>
      <c r="P15" s="27"/>
      <c r="Q15" s="27"/>
      <c r="R15" s="40"/>
      <c r="S15" s="3"/>
      <c r="T15" s="3"/>
      <c r="U15" s="3"/>
      <c r="V15" s="3"/>
      <c r="W15" s="3"/>
      <c r="X15" s="3"/>
      <c r="Y15" s="3"/>
      <c r="Z15" s="3"/>
      <c r="AA15" s="78"/>
      <c r="AB15" s="79"/>
      <c r="AC15" s="80"/>
      <c r="AD15" s="47"/>
      <c r="AE15" s="47"/>
      <c r="AF15" s="47"/>
      <c r="AG15" s="47"/>
      <c r="AH15" s="47"/>
      <c r="AI15" s="47"/>
      <c r="AJ15" s="3"/>
      <c r="AK15" s="3"/>
      <c r="AL15" s="78"/>
      <c r="AM15" s="79"/>
      <c r="AN15" s="79"/>
      <c r="AO15" s="81"/>
      <c r="AP15" s="82"/>
      <c r="AQ15" s="83"/>
      <c r="AR15" s="84"/>
      <c r="AS15" s="8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24" x14ac:dyDescent="0.3">
      <c r="A16" s="27"/>
      <c r="B16" s="26"/>
      <c r="C16" s="20" t="s">
        <v>6</v>
      </c>
      <c r="D16" s="27"/>
      <c r="E16" s="115"/>
      <c r="F16" s="115"/>
      <c r="G16" s="115"/>
      <c r="H16" s="115"/>
      <c r="I16" s="115"/>
      <c r="J16" s="15"/>
      <c r="K16" s="15"/>
      <c r="L16" s="15"/>
      <c r="M16" s="27"/>
      <c r="N16" s="27"/>
      <c r="O16" s="27"/>
      <c r="P16" s="27"/>
      <c r="Q16" s="27"/>
      <c r="R16" s="40"/>
      <c r="S16" s="3"/>
      <c r="T16" s="3"/>
      <c r="U16" s="3"/>
      <c r="V16" s="3"/>
      <c r="W16" s="3"/>
      <c r="X16" s="3"/>
      <c r="Y16" s="3"/>
      <c r="Z16" s="3"/>
      <c r="AA16" s="78"/>
      <c r="AB16" s="79"/>
      <c r="AC16" s="80"/>
      <c r="AD16" s="47"/>
      <c r="AE16" s="47"/>
      <c r="AF16" s="47"/>
      <c r="AG16" s="47"/>
      <c r="AH16" s="47"/>
      <c r="AI16" s="47"/>
      <c r="AJ16" s="3"/>
      <c r="AK16" s="3"/>
      <c r="AL16" s="78"/>
      <c r="AM16" s="79"/>
      <c r="AN16" s="79"/>
      <c r="AO16" s="81"/>
      <c r="AP16" s="82"/>
      <c r="AQ16" s="83"/>
      <c r="AR16" s="84"/>
      <c r="AS16" s="8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24" x14ac:dyDescent="0.3">
      <c r="A17" s="27"/>
      <c r="B17" s="26"/>
      <c r="C17" s="4"/>
      <c r="D17" s="20"/>
      <c r="E17" s="21"/>
      <c r="F17" s="43"/>
      <c r="G17" s="43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40"/>
      <c r="S17" s="3"/>
      <c r="T17" s="3"/>
      <c r="U17" s="3"/>
      <c r="V17" s="3"/>
      <c r="W17" s="3"/>
      <c r="X17" s="3"/>
      <c r="Y17" s="3"/>
      <c r="Z17" s="3"/>
      <c r="AA17" s="78"/>
      <c r="AB17" s="85"/>
      <c r="AC17" s="80"/>
      <c r="AD17" s="47"/>
      <c r="AE17" s="47"/>
      <c r="AF17" s="47"/>
      <c r="AG17" s="47"/>
      <c r="AH17" s="47"/>
      <c r="AI17" s="47"/>
      <c r="AJ17" s="3"/>
      <c r="AK17" s="3"/>
      <c r="AL17" s="78"/>
      <c r="AM17" s="85"/>
      <c r="AN17" s="85"/>
      <c r="AO17" s="81"/>
      <c r="AP17" s="82"/>
      <c r="AQ17" s="83"/>
      <c r="AR17" s="86"/>
      <c r="AS17" s="8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18" customHeight="1" x14ac:dyDescent="0.3">
      <c r="A18" s="27"/>
      <c r="B18" s="4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40"/>
      <c r="S18" s="3"/>
      <c r="T18" s="3"/>
      <c r="U18" s="3"/>
      <c r="V18" s="3"/>
      <c r="W18" s="3"/>
      <c r="X18" s="3"/>
      <c r="Y18" s="3"/>
      <c r="Z18" s="3"/>
      <c r="AA18" s="87"/>
      <c r="AB18" s="79"/>
      <c r="AC18" s="74"/>
      <c r="AD18" s="47"/>
      <c r="AE18" s="47"/>
      <c r="AF18" s="47"/>
      <c r="AG18" s="47"/>
      <c r="AH18" s="47"/>
      <c r="AI18" s="47"/>
      <c r="AJ18" s="3"/>
      <c r="AK18" s="3"/>
      <c r="AL18" s="87"/>
      <c r="AM18" s="79"/>
      <c r="AN18" s="79"/>
      <c r="AO18" s="81"/>
      <c r="AP18" s="82"/>
      <c r="AQ18" s="83"/>
      <c r="AR18" s="3"/>
      <c r="AS18" s="8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8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  <c r="S19" s="3"/>
      <c r="T19" s="3"/>
      <c r="U19" s="3"/>
      <c r="V19" s="3"/>
      <c r="W19" s="3"/>
      <c r="X19" s="3"/>
      <c r="Y19" s="3"/>
      <c r="Z19" s="3"/>
      <c r="AA19" s="87"/>
      <c r="AB19" s="79"/>
      <c r="AC19" s="79"/>
      <c r="AD19" s="81"/>
      <c r="AE19" s="82"/>
      <c r="AF19" s="83"/>
      <c r="AG19" s="3"/>
      <c r="AH19" s="3"/>
      <c r="AI19" s="3"/>
      <c r="AJ19" s="3"/>
      <c r="AK19" s="3"/>
      <c r="AL19" s="87"/>
      <c r="AM19" s="79"/>
      <c r="AN19" s="79"/>
      <c r="AO19" s="81"/>
      <c r="AP19" s="82"/>
      <c r="AQ19" s="83"/>
      <c r="AR19" s="3"/>
      <c r="AS19" s="8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3"/>
      <c r="T20" s="3"/>
      <c r="U20" s="3"/>
      <c r="V20" s="3"/>
      <c r="W20" s="3"/>
      <c r="X20" s="3"/>
      <c r="Y20" s="3"/>
      <c r="Z20" s="3"/>
      <c r="AA20" s="47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47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20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3"/>
      <c r="T21" s="3"/>
      <c r="U21" s="3"/>
      <c r="V21" s="3"/>
      <c r="W21" s="3"/>
      <c r="X21" s="3"/>
      <c r="Y21" s="3"/>
      <c r="Z21" s="3"/>
      <c r="AA21" s="103"/>
      <c r="AB21" s="105"/>
      <c r="AC21" s="105"/>
      <c r="AD21" s="105"/>
      <c r="AE21" s="106"/>
      <c r="AF21" s="103"/>
      <c r="AG21" s="3"/>
      <c r="AH21" s="3"/>
      <c r="AI21" s="3"/>
      <c r="AJ21" s="3"/>
      <c r="AK21" s="3"/>
      <c r="AL21" s="103"/>
      <c r="AM21" s="105"/>
      <c r="AN21" s="105"/>
      <c r="AO21" s="105"/>
      <c r="AP21" s="106"/>
      <c r="AQ21" s="10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7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3"/>
      <c r="T22" s="3"/>
      <c r="U22" s="3"/>
      <c r="V22" s="3"/>
      <c r="W22" s="3"/>
      <c r="X22" s="3"/>
      <c r="Y22" s="3"/>
      <c r="Z22" s="3"/>
      <c r="AA22" s="103"/>
      <c r="AB22" s="77"/>
      <c r="AC22" s="77"/>
      <c r="AD22" s="77"/>
      <c r="AE22" s="106"/>
      <c r="AF22" s="103"/>
      <c r="AG22" s="3"/>
      <c r="AH22" s="3"/>
      <c r="AI22" s="3"/>
      <c r="AJ22" s="3"/>
      <c r="AK22" s="3"/>
      <c r="AL22" s="103"/>
      <c r="AM22" s="77"/>
      <c r="AN22" s="77"/>
      <c r="AO22" s="77"/>
      <c r="AP22" s="106"/>
      <c r="AQ22" s="10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37" customHeight="1" thickBot="1" x14ac:dyDescent="0.25">
      <c r="A23" s="39"/>
      <c r="B23" s="39"/>
      <c r="C23" s="31"/>
      <c r="D23" s="44"/>
      <c r="E23" s="32"/>
      <c r="F23" s="32"/>
      <c r="G23" s="33" t="s">
        <v>7</v>
      </c>
      <c r="H23" s="32" t="s">
        <v>8</v>
      </c>
      <c r="I23" s="32" t="s">
        <v>35</v>
      </c>
      <c r="J23" s="32" t="s">
        <v>25</v>
      </c>
      <c r="K23" s="45"/>
      <c r="L23" s="45"/>
      <c r="M23" s="39"/>
      <c r="N23" s="39"/>
      <c r="O23" s="39"/>
      <c r="P23" s="39"/>
      <c r="Q23" s="39"/>
      <c r="R23" s="40"/>
      <c r="S23" s="3"/>
      <c r="T23" s="3"/>
      <c r="U23" s="3"/>
      <c r="V23" s="3"/>
      <c r="W23" s="3"/>
      <c r="X23" s="3"/>
      <c r="Y23" s="3"/>
      <c r="Z23" s="3"/>
      <c r="AA23" s="78"/>
      <c r="AB23" s="85"/>
      <c r="AC23" s="81"/>
      <c r="AD23" s="82"/>
      <c r="AE23" s="82"/>
      <c r="AF23" s="83"/>
      <c r="AG23" s="3"/>
      <c r="AH23" s="3"/>
      <c r="AI23" s="3"/>
      <c r="AJ23" s="3"/>
      <c r="AK23" s="3"/>
      <c r="AL23" s="78"/>
      <c r="AM23" s="85"/>
      <c r="AN23" s="81"/>
      <c r="AO23" s="82"/>
      <c r="AP23" s="82"/>
      <c r="AQ23" s="8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34" customHeight="1" x14ac:dyDescent="0.2">
      <c r="A24" s="39"/>
      <c r="B24" s="39"/>
      <c r="C24" s="4"/>
      <c r="D24" s="35"/>
      <c r="E24" s="117" t="s">
        <v>37</v>
      </c>
      <c r="F24" s="117"/>
      <c r="G24" s="37">
        <f>IF(H14="M", AT5, AZ5)</f>
        <v>35.177852625708709</v>
      </c>
      <c r="H24" s="37">
        <f>IF(H14="M", AU5, BA5)</f>
        <v>22.956950104945914</v>
      </c>
      <c r="I24" s="91">
        <f>IF(H14="M", AW5, BC5)</f>
        <v>46.14570533613675</v>
      </c>
      <c r="J24" s="38">
        <v>22.96</v>
      </c>
      <c r="K24" s="37"/>
      <c r="L24" s="46"/>
      <c r="M24" s="39"/>
      <c r="N24" s="39"/>
      <c r="O24" s="39"/>
      <c r="P24" s="39"/>
      <c r="Q24" s="39"/>
      <c r="R24" s="40"/>
      <c r="S24" s="3"/>
      <c r="T24" s="3"/>
      <c r="U24" s="3"/>
      <c r="V24" s="3"/>
      <c r="W24" s="3"/>
      <c r="X24" s="3"/>
      <c r="Y24" s="3"/>
      <c r="Z24" s="3"/>
      <c r="AA24" s="78"/>
      <c r="AB24" s="85"/>
      <c r="AC24" s="81"/>
      <c r="AD24" s="82"/>
      <c r="AE24" s="82"/>
      <c r="AF24" s="83"/>
      <c r="AG24" s="3"/>
      <c r="AH24" s="3"/>
      <c r="AI24" s="3"/>
      <c r="AJ24" s="3"/>
      <c r="AK24" s="3"/>
      <c r="AL24" s="78"/>
      <c r="AM24" s="85"/>
      <c r="AN24" s="81"/>
      <c r="AO24" s="82"/>
      <c r="AP24" s="82"/>
      <c r="AQ24" s="8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36" customHeight="1" x14ac:dyDescent="0.2">
      <c r="A25" s="39"/>
      <c r="B25" s="39"/>
      <c r="C25" s="34"/>
      <c r="D25" s="36"/>
      <c r="E25" s="118" t="s">
        <v>38</v>
      </c>
      <c r="F25" s="118"/>
      <c r="G25" s="37">
        <f>IF(H14="M", AT6,AZ6)</f>
        <v>0.55492774672405176</v>
      </c>
      <c r="H25" s="37">
        <f>IF(H14="M", AU6, BA6)</f>
        <v>0.24201245393775955</v>
      </c>
      <c r="I25" s="91">
        <f>IF(H14="M", AW6, BC6)</f>
        <v>0.73271170719082179</v>
      </c>
      <c r="J25" s="38">
        <v>0.7</v>
      </c>
      <c r="K25" s="37"/>
      <c r="L25" s="46"/>
      <c r="M25" s="39"/>
      <c r="N25" s="39"/>
      <c r="O25" s="39"/>
      <c r="P25" s="39"/>
      <c r="Q25" s="39"/>
      <c r="R25" s="40"/>
      <c r="S25" s="3"/>
      <c r="T25" s="3"/>
      <c r="U25" s="3"/>
      <c r="V25" s="3"/>
      <c r="W25" s="3"/>
      <c r="X25" s="3"/>
      <c r="Y25" s="3"/>
      <c r="Z25" s="3"/>
      <c r="AA25" s="78"/>
      <c r="AB25" s="85"/>
      <c r="AC25" s="81"/>
      <c r="AD25" s="82"/>
      <c r="AE25" s="82"/>
      <c r="AF25" s="83"/>
      <c r="AG25" s="3"/>
      <c r="AH25" s="3"/>
      <c r="AI25" s="3"/>
      <c r="AJ25" s="3"/>
      <c r="AK25" s="3"/>
      <c r="AL25" s="78"/>
      <c r="AM25" s="85"/>
      <c r="AN25" s="81"/>
      <c r="AO25" s="82"/>
      <c r="AP25" s="82"/>
      <c r="AQ25" s="8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40" customHeight="1" x14ac:dyDescent="0.2">
      <c r="A26" s="39"/>
      <c r="B26" s="39"/>
      <c r="C26" s="34"/>
      <c r="D26" s="36"/>
      <c r="E26" s="118" t="s">
        <v>39</v>
      </c>
      <c r="F26" s="118"/>
      <c r="G26" s="37">
        <f>IF(H14="M", AT7, AZ7)</f>
        <v>0.29259111703361979</v>
      </c>
      <c r="H26" s="37">
        <f>IF(H14="M", AU7, BA7)</f>
        <v>0.1576999194672426</v>
      </c>
      <c r="I26" s="91">
        <f>IF(H14="M", AW7, BC7)</f>
        <v>0.48470251392104352</v>
      </c>
      <c r="J26" s="38">
        <v>0.8</v>
      </c>
      <c r="K26" s="37"/>
      <c r="L26" s="46"/>
      <c r="M26" s="39"/>
      <c r="N26" s="39"/>
      <c r="O26" s="39"/>
      <c r="P26" s="39"/>
      <c r="Q26" s="39"/>
      <c r="R26" s="4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</row>
    <row r="27" spans="1:9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90"/>
      <c r="K27" s="39"/>
      <c r="L27" s="39"/>
      <c r="M27" s="39"/>
      <c r="N27" s="39"/>
      <c r="O27" s="39"/>
      <c r="P27" s="39"/>
      <c r="Q27" s="39"/>
      <c r="R27" s="4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</row>
    <row r="28" spans="1:91" ht="25" customHeight="1" x14ac:dyDescent="0.3">
      <c r="A28" s="39"/>
      <c r="B28" s="39"/>
      <c r="C28" s="39"/>
      <c r="D28" s="39"/>
      <c r="E28" s="39"/>
      <c r="F28" s="39"/>
      <c r="G28" s="39"/>
      <c r="H28" s="29" t="s">
        <v>34</v>
      </c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3"/>
      <c r="T28" s="3"/>
      <c r="U28" s="3"/>
      <c r="V28" s="3"/>
      <c r="W28" s="3"/>
      <c r="X28" s="3"/>
      <c r="Y28" s="3"/>
      <c r="Z28" s="3"/>
      <c r="AA28" s="47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47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</row>
    <row r="29" spans="1:91" ht="28" customHeight="1" x14ac:dyDescent="0.25">
      <c r="A29" s="39"/>
      <c r="B29" s="39"/>
      <c r="C29" s="39"/>
      <c r="D29" s="39"/>
      <c r="E29" s="39"/>
      <c r="F29" s="39"/>
      <c r="G29" s="39"/>
      <c r="H29" s="114"/>
      <c r="I29" s="114"/>
      <c r="J29" s="114"/>
      <c r="K29" s="114"/>
      <c r="L29" s="114"/>
      <c r="M29" s="39"/>
      <c r="N29" s="39"/>
      <c r="O29" s="39"/>
      <c r="P29" s="39"/>
      <c r="Q29" s="39"/>
      <c r="R29" s="40"/>
      <c r="S29" s="3"/>
      <c r="T29" s="3"/>
      <c r="U29" s="3"/>
      <c r="V29" s="3"/>
      <c r="W29" s="3"/>
      <c r="X29" s="3"/>
      <c r="Y29" s="3"/>
      <c r="Z29" s="3"/>
      <c r="AA29" s="103"/>
      <c r="AB29" s="88"/>
      <c r="AC29" s="88"/>
      <c r="AD29" s="88"/>
      <c r="AE29" s="104"/>
      <c r="AF29" s="3"/>
      <c r="AG29" s="3"/>
      <c r="AH29" s="3"/>
      <c r="AI29" s="3"/>
      <c r="AJ29" s="3"/>
      <c r="AK29" s="3"/>
      <c r="AL29" s="103"/>
      <c r="AM29" s="88"/>
      <c r="AN29" s="88"/>
      <c r="AO29" s="88"/>
      <c r="AP29" s="104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</row>
    <row r="30" spans="1:91" ht="18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  <c r="S30" s="3"/>
      <c r="T30" s="3"/>
      <c r="U30" s="3"/>
      <c r="V30" s="3"/>
      <c r="W30" s="3"/>
      <c r="X30" s="3"/>
      <c r="Y30" s="3"/>
      <c r="Z30" s="3"/>
      <c r="AA30" s="103"/>
      <c r="AB30" s="89"/>
      <c r="AC30" s="89"/>
      <c r="AD30" s="89"/>
      <c r="AE30" s="104"/>
      <c r="AF30" s="3"/>
      <c r="AG30" s="3"/>
      <c r="AH30" s="3"/>
      <c r="AI30" s="3"/>
      <c r="AJ30" s="3"/>
      <c r="AK30" s="3"/>
      <c r="AL30" s="103"/>
      <c r="AM30" s="89"/>
      <c r="AN30" s="89"/>
      <c r="AO30" s="89"/>
      <c r="AP30" s="104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</row>
    <row r="31" spans="1:91" ht="18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  <c r="S31" s="3"/>
      <c r="T31" s="3"/>
      <c r="U31" s="3"/>
      <c r="V31" s="3"/>
      <c r="W31" s="3"/>
      <c r="X31" s="3"/>
      <c r="Y31" s="3"/>
      <c r="Z31" s="3"/>
      <c r="AA31" s="78"/>
      <c r="AB31" s="119"/>
      <c r="AC31" s="120"/>
      <c r="AD31" s="121"/>
      <c r="AE31" s="122"/>
      <c r="AF31" s="3"/>
      <c r="AG31" s="3"/>
      <c r="AH31" s="3"/>
      <c r="AI31" s="3"/>
      <c r="AJ31" s="3"/>
      <c r="AK31" s="3"/>
      <c r="AL31" s="78"/>
      <c r="AM31" s="119"/>
      <c r="AN31" s="120"/>
      <c r="AO31" s="121"/>
      <c r="AP31" s="122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</row>
    <row r="32" spans="1:91" ht="18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3"/>
      <c r="T32" s="3"/>
      <c r="U32" s="3"/>
      <c r="V32" s="3"/>
      <c r="W32" s="3"/>
      <c r="X32" s="3"/>
      <c r="Y32" s="3"/>
      <c r="Z32" s="3"/>
      <c r="AA32" s="78"/>
      <c r="AB32" s="119"/>
      <c r="AC32" s="120"/>
      <c r="AD32" s="121"/>
      <c r="AE32" s="122"/>
      <c r="AF32" s="3"/>
      <c r="AG32" s="3"/>
      <c r="AH32" s="3"/>
      <c r="AI32" s="3"/>
      <c r="AJ32" s="3"/>
      <c r="AK32" s="3"/>
      <c r="AL32" s="78"/>
      <c r="AM32" s="119"/>
      <c r="AN32" s="120"/>
      <c r="AO32" s="121"/>
      <c r="AP32" s="122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</row>
    <row r="33" spans="1:91" ht="18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  <c r="S33" s="3"/>
      <c r="T33" s="3"/>
      <c r="U33" s="3"/>
      <c r="V33" s="3"/>
      <c r="W33" s="3"/>
      <c r="X33" s="3"/>
      <c r="Y33" s="3"/>
      <c r="Z33" s="3"/>
      <c r="AA33" s="78"/>
      <c r="AB33" s="119"/>
      <c r="AC33" s="120"/>
      <c r="AD33" s="121"/>
      <c r="AE33" s="122"/>
      <c r="AF33" s="3"/>
      <c r="AG33" s="3"/>
      <c r="AH33" s="3"/>
      <c r="AI33" s="3"/>
      <c r="AJ33" s="3"/>
      <c r="AK33" s="3"/>
      <c r="AL33" s="78"/>
      <c r="AM33" s="119"/>
      <c r="AN33" s="120"/>
      <c r="AO33" s="121"/>
      <c r="AP33" s="122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</row>
    <row r="34" spans="1:9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</row>
    <row r="35" spans="1:9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</row>
    <row r="36" spans="1:91" ht="24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  <c r="S36" s="3"/>
      <c r="T36" s="3"/>
      <c r="U36" s="3"/>
      <c r="V36" s="3"/>
      <c r="W36" s="3"/>
      <c r="X36" s="3"/>
      <c r="Y36" s="3"/>
      <c r="Z36" s="3"/>
      <c r="AA36" s="123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3"/>
      <c r="AM36" s="124"/>
      <c r="AN36" s="124"/>
      <c r="AO36" s="124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</row>
    <row r="37" spans="1:91" ht="17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  <c r="S37" s="3"/>
      <c r="T37" s="3"/>
      <c r="U37" s="3"/>
      <c r="V37" s="3"/>
      <c r="W37" s="3"/>
      <c r="X37" s="3"/>
      <c r="Y37" s="3"/>
      <c r="Z37" s="3"/>
      <c r="AA37" s="78"/>
      <c r="AB37" s="125"/>
      <c r="AC37" s="125"/>
      <c r="AD37" s="125"/>
      <c r="AE37" s="124"/>
      <c r="AF37" s="124"/>
      <c r="AG37" s="124"/>
      <c r="AH37" s="124"/>
      <c r="AI37" s="124"/>
      <c r="AJ37" s="124"/>
      <c r="AK37" s="124"/>
      <c r="AL37" s="78"/>
      <c r="AM37" s="125"/>
      <c r="AN37" s="125"/>
      <c r="AO37" s="125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</row>
    <row r="38" spans="1:91" ht="18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  <c r="S38" s="3"/>
      <c r="T38" s="3"/>
      <c r="U38" s="3"/>
      <c r="V38" s="3"/>
      <c r="W38" s="3"/>
      <c r="X38" s="3"/>
      <c r="Y38" s="3"/>
      <c r="Z38" s="3"/>
      <c r="AA38" s="78"/>
      <c r="AB38" s="126"/>
      <c r="AC38" s="127"/>
      <c r="AD38" s="128"/>
      <c r="AE38" s="124"/>
      <c r="AF38" s="124"/>
      <c r="AG38" s="124"/>
      <c r="AH38" s="124"/>
      <c r="AI38" s="124"/>
      <c r="AJ38" s="124"/>
      <c r="AK38" s="124"/>
      <c r="AL38" s="78"/>
      <c r="AM38" s="126"/>
      <c r="AN38" s="127"/>
      <c r="AO38" s="128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8" x14ac:dyDescent="0.2">
      <c r="A39" s="39"/>
      <c r="B39" s="39"/>
      <c r="C39" s="39"/>
      <c r="D39" s="39"/>
      <c r="E39" s="39"/>
      <c r="F39" s="41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  <c r="S39" s="3"/>
      <c r="T39" s="3"/>
      <c r="U39" s="3"/>
      <c r="V39" s="3"/>
      <c r="W39" s="3"/>
      <c r="X39" s="3"/>
      <c r="Y39" s="3"/>
      <c r="Z39" s="3"/>
      <c r="AA39" s="78"/>
      <c r="AB39" s="126"/>
      <c r="AC39" s="127"/>
      <c r="AD39" s="128"/>
      <c r="AE39" s="124"/>
      <c r="AF39" s="124"/>
      <c r="AG39" s="124"/>
      <c r="AH39" s="124"/>
      <c r="AI39" s="124"/>
      <c r="AJ39" s="124"/>
      <c r="AK39" s="124"/>
      <c r="AL39" s="78"/>
      <c r="AM39" s="126"/>
      <c r="AN39" s="127"/>
      <c r="AO39" s="128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8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  <c r="S40" s="3"/>
      <c r="T40" s="3"/>
      <c r="U40" s="3"/>
      <c r="V40" s="3"/>
      <c r="W40" s="3"/>
      <c r="X40" s="3"/>
      <c r="Y40" s="3"/>
      <c r="Z40" s="3"/>
      <c r="AA40" s="78"/>
      <c r="AB40" s="126"/>
      <c r="AC40" s="129"/>
      <c r="AD40" s="130"/>
      <c r="AE40" s="124"/>
      <c r="AF40" s="124"/>
      <c r="AG40" s="124"/>
      <c r="AH40" s="124"/>
      <c r="AI40" s="124"/>
      <c r="AJ40" s="124"/>
      <c r="AK40" s="124"/>
      <c r="AL40" s="78"/>
      <c r="AM40" s="126"/>
      <c r="AN40" s="129"/>
      <c r="AO40" s="130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40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ht="16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40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x14ac:dyDescent="0.2">
      <c r="A44" s="39"/>
      <c r="B44" s="39"/>
      <c r="C44" s="39"/>
      <c r="D44" s="39"/>
      <c r="E44" s="39"/>
      <c r="F44" s="39"/>
      <c r="G44" s="39"/>
      <c r="H44" s="39"/>
      <c r="I44" s="28"/>
      <c r="J44" s="39"/>
      <c r="K44" s="39"/>
      <c r="L44" s="39"/>
      <c r="M44" s="28"/>
      <c r="N44" s="28"/>
      <c r="O44" s="28"/>
      <c r="P44" s="28"/>
      <c r="Q44" s="39"/>
      <c r="R44" s="40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ht="29" x14ac:dyDescent="0.35">
      <c r="A45" s="39"/>
      <c r="B45" s="39"/>
      <c r="C45" s="39"/>
      <c r="D45" s="39"/>
      <c r="E45" s="39"/>
      <c r="F45" s="39"/>
      <c r="G45" s="39"/>
      <c r="H45" s="39"/>
      <c r="I45" s="39"/>
      <c r="J45" s="30" t="s">
        <v>13</v>
      </c>
      <c r="K45" s="39"/>
      <c r="L45" s="39"/>
      <c r="M45" s="39"/>
      <c r="N45" s="39"/>
      <c r="O45" s="39"/>
      <c r="P45" s="39"/>
      <c r="Q45" s="39"/>
      <c r="R45" s="40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40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9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</row>
    <row r="50" spans="1:9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spans="1:9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spans="1:9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spans="1:9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</row>
    <row r="54" spans="1:9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</row>
    <row r="55" spans="1:9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</row>
    <row r="56" spans="1:9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spans="1:9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spans="1:9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</row>
    <row r="59" spans="1:91" x14ac:dyDescent="0.2">
      <c r="A59" s="3"/>
      <c r="B59" s="3"/>
      <c r="C59" s="3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</row>
    <row r="60" spans="1:91" x14ac:dyDescent="0.2">
      <c r="A60" s="3"/>
      <c r="B60" s="3"/>
      <c r="C60" s="3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</row>
    <row r="61" spans="1:91" x14ac:dyDescent="0.2">
      <c r="A61" s="3"/>
      <c r="B61" s="3"/>
      <c r="C61" s="3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</row>
    <row r="62" spans="1:91" x14ac:dyDescent="0.2">
      <c r="A62" s="3"/>
      <c r="B62" s="3"/>
      <c r="C62" s="3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</row>
    <row r="63" spans="1:91" x14ac:dyDescent="0.2">
      <c r="A63" s="3"/>
      <c r="B63" s="3"/>
      <c r="C63" s="3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</row>
    <row r="64" spans="1:91" x14ac:dyDescent="0.2">
      <c r="A64" s="3"/>
      <c r="B64" s="3"/>
      <c r="C64" s="3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</row>
    <row r="65" spans="1:91" x14ac:dyDescent="0.2">
      <c r="A65" s="3"/>
      <c r="B65" s="3"/>
      <c r="C65" s="3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</row>
    <row r="66" spans="1:91" x14ac:dyDescent="0.2">
      <c r="A66" s="3"/>
      <c r="B66" s="3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</row>
    <row r="67" spans="1:91" x14ac:dyDescent="0.2">
      <c r="A67" s="3"/>
      <c r="B67" s="3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</row>
    <row r="68" spans="1:9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</row>
    <row r="69" spans="1:9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</row>
    <row r="70" spans="1:9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</row>
    <row r="71" spans="1:9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</row>
    <row r="72" spans="1:9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</row>
    <row r="73" spans="1:9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spans="1:9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</row>
    <row r="76" spans="1:9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</row>
    <row r="77" spans="1:9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</row>
    <row r="78" spans="1:9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</row>
    <row r="82" spans="1:9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</row>
    <row r="83" spans="1:9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</row>
    <row r="84" spans="1:9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</row>
    <row r="85" spans="1:9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</row>
    <row r="86" spans="1:9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</row>
    <row r="87" spans="1:9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</row>
    <row r="88" spans="1:9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</row>
    <row r="89" spans="1:9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</row>
    <row r="90" spans="1:9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</row>
    <row r="91" spans="1:9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</row>
    <row r="92" spans="1:9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</row>
    <row r="93" spans="1:9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</row>
    <row r="94" spans="1:9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</row>
    <row r="95" spans="1:9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</row>
    <row r="96" spans="1:9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</row>
    <row r="97" spans="1:9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</row>
    <row r="98" spans="1:9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</row>
    <row r="99" spans="1:9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</row>
    <row r="100" spans="1:9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</row>
    <row r="101" spans="1:9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</row>
    <row r="102" spans="1:9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</row>
    <row r="103" spans="1:9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</row>
    <row r="104" spans="1:9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spans="1:9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</row>
    <row r="106" spans="1:9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</row>
    <row r="107" spans="1:9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</row>
    <row r="108" spans="1:9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</row>
    <row r="109" spans="1:9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1:9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</row>
    <row r="111" spans="1:9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</row>
    <row r="112" spans="1:9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</row>
    <row r="113" spans="1:9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</row>
    <row r="114" spans="1:9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</row>
    <row r="115" spans="1:9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</row>
    <row r="116" spans="1:9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1:9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1:9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</row>
    <row r="119" spans="1:9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</row>
    <row r="120" spans="1:9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</row>
    <row r="121" spans="1:9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</row>
    <row r="122" spans="1:9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</row>
    <row r="123" spans="1:9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</row>
    <row r="124" spans="1:9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</row>
    <row r="125" spans="1:9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</row>
    <row r="126" spans="1:9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</row>
    <row r="127" spans="1:9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</row>
    <row r="128" spans="1:9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</row>
    <row r="129" spans="1:9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</row>
    <row r="130" spans="1:9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</row>
    <row r="131" spans="1:9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</row>
    <row r="132" spans="1:9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</row>
    <row r="133" spans="1:9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</row>
    <row r="134" spans="1:9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</row>
    <row r="135" spans="1:9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</row>
    <row r="136" spans="1:9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</row>
    <row r="137" spans="1:9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</row>
    <row r="138" spans="1:9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</row>
    <row r="139" spans="1:9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</row>
    <row r="140" spans="1:9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</row>
    <row r="141" spans="1:9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</row>
    <row r="142" spans="1:9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</row>
    <row r="143" spans="1:9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</row>
    <row r="144" spans="1:9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</row>
    <row r="145" spans="1:9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</row>
    <row r="146" spans="1:9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</row>
    <row r="147" spans="1:9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</row>
    <row r="148" spans="1:9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</row>
    <row r="149" spans="1:9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</row>
    <row r="150" spans="1:9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</row>
    <row r="151" spans="1:9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</row>
    <row r="152" spans="1:9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</row>
    <row r="153" spans="1:9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</row>
    <row r="154" spans="1:9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</row>
    <row r="155" spans="1:9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</row>
    <row r="156" spans="1:9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</row>
    <row r="157" spans="1:9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1:9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1:9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1:9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1:9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1:9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1:9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1:9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1:9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1:9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1:9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1:9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1:9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1:9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1:9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1:9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1:9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1:9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  <row r="175" spans="1:9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</row>
    <row r="176" spans="1:9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</row>
    <row r="177" spans="1:9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</row>
    <row r="178" spans="1:9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</row>
    <row r="179" spans="1:9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</row>
    <row r="180" spans="1:9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</row>
    <row r="181" spans="1:9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</row>
    <row r="182" spans="1:9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</row>
    <row r="183" spans="1:9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</row>
    <row r="184" spans="1:9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</row>
    <row r="185" spans="1:9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</row>
    <row r="186" spans="1:9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</row>
    <row r="187" spans="1:9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</row>
    <row r="188" spans="1:9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</row>
    <row r="189" spans="1:9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</row>
    <row r="190" spans="1:9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</row>
    <row r="191" spans="1:9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</row>
    <row r="192" spans="1:9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</row>
    <row r="193" spans="1:9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</row>
    <row r="194" spans="1:9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</row>
    <row r="195" spans="1:9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</row>
    <row r="196" spans="1:9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</row>
    <row r="197" spans="1:9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</row>
    <row r="198" spans="1:9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</row>
    <row r="199" spans="1:9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</row>
    <row r="200" spans="1:9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</row>
    <row r="201" spans="1:9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</row>
    <row r="202" spans="1:9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</row>
    <row r="203" spans="1:9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</row>
    <row r="204" spans="1:9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</row>
    <row r="205" spans="1:9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</row>
    <row r="206" spans="1:9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</row>
    <row r="207" spans="1:9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</row>
    <row r="208" spans="1:9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</row>
    <row r="209" spans="1:9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</row>
    <row r="210" spans="1:9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</row>
    <row r="211" spans="1:9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</row>
    <row r="212" spans="1:9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</row>
    <row r="213" spans="1:9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</row>
    <row r="214" spans="1:9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</sheetData>
  <sheetProtection algorithmName="SHA-512" hashValue="o3NqouEFmL6SwjWDmWuXO9OntjHhQ9TVT7t4r/njcwJtl+tXZG3GLK8A6o/OaVOqtMJylykrdRUXKCJw4Q8VDw==" saltValue="Rk3ap2GYjlvtaNw31L6Rlg==" spinCount="100000" sheet="1" objects="1" scenarios="1"/>
  <mergeCells count="39">
    <mergeCell ref="C7:L7"/>
    <mergeCell ref="J10:K10"/>
    <mergeCell ref="E12:H12"/>
    <mergeCell ref="J12:K12"/>
    <mergeCell ref="H29:L29"/>
    <mergeCell ref="E16:I16"/>
    <mergeCell ref="D10:H10"/>
    <mergeCell ref="E24:F24"/>
    <mergeCell ref="E25:F25"/>
    <mergeCell ref="E26:F26"/>
    <mergeCell ref="AL29:AL30"/>
    <mergeCell ref="AP29:AP30"/>
    <mergeCell ref="AR13:AR14"/>
    <mergeCell ref="AS13:AS14"/>
    <mergeCell ref="AL1:AL3"/>
    <mergeCell ref="AM1:AU1"/>
    <mergeCell ref="AL10:AS10"/>
    <mergeCell ref="AL13:AL14"/>
    <mergeCell ref="AR2:AS2"/>
    <mergeCell ref="AT2:AU2"/>
    <mergeCell ref="AF21:AF22"/>
    <mergeCell ref="AQ13:AQ14"/>
    <mergeCell ref="AL21:AL22"/>
    <mergeCell ref="AM21:AO21"/>
    <mergeCell ref="AP21:AP22"/>
    <mergeCell ref="AQ21:AQ22"/>
    <mergeCell ref="AA29:AA30"/>
    <mergeCell ref="AE29:AE30"/>
    <mergeCell ref="AB21:AD21"/>
    <mergeCell ref="AE21:AE22"/>
    <mergeCell ref="AC1:AC2"/>
    <mergeCell ref="AA21:AA22"/>
    <mergeCell ref="AA13:AA14"/>
    <mergeCell ref="BB2:BC2"/>
    <mergeCell ref="AX3:BC3"/>
    <mergeCell ref="AZ2:BA2"/>
    <mergeCell ref="AX2:AY2"/>
    <mergeCell ref="AV2:AW2"/>
    <mergeCell ref="AR3:AW3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2022-04-25T14:25:35Z</dcterms:created>
  <dcterms:modified xsi:type="dcterms:W3CDTF">2023-08-09T03:05:58Z</dcterms:modified>
</cp:coreProperties>
</file>